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<sst xmlns="http://schemas.openxmlformats.org/spreadsheetml/2006/main" count="227" uniqueCount="226">
  <si>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</si>
  <si>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</si>
  <si>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</si>
  <si>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</si>
  <si>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</si>
  <si>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</si>
  <si>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</si>
  <si>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</si>
  <si>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</si>
  <si>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</si>
  <si>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</si>
  <si>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</si>
  <si>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</si>
  <si>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</si>
  <si>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</si>
  <si>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</si>
  <si>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</si>
  <si>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</si>
  <si>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</si>
  <si>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</si>
  <si>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</si>
  <si>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</si>
  <si>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</si>
  <si>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</si>
  <si>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</si>
  <si>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</si>
  <si>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</si>
  <si>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</si>
  <si>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</si>
  <si>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</si>
  <si>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</si>
  <si>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</si>
  <si>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</si>
  <si>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</si>
  <si>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</si>
  <si>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</si>
  <si>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</si>
  <si>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</si>
  <si>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</si>
  <si>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</si>
  <si>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</si>
  <si>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</si>
  <si>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</si>
  <si>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</si>
  <si>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</si>
  <si>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</si>
  <si>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</si>
  <si>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</si>
  <si>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</si>
  <si>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</si>
  <si>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</si>
  <si>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</si>
  <si>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</si>
  <si>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</si>
  <si>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</si>
  <si>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</si>
  <si>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</si>
  <si>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</si>
  <si>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</si>
  <si>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</si>
  <si>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</si>
  <si>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</si>
  <si>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</si>
  <si>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</si>
  <si>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</si>
  <si>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</si>
  <si>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</si>
  <si>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</si>
  <si>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</si>
  <si>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</si>
  <si>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</si>
  <si>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</si>
  <si>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</si>
  <si>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</si>
  <si>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</si>
  <si>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</si>
  <si>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</si>
  <si>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</si>
  <si>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</si>
  <si>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</si>
  <si>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</si>
  <si>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</si>
  <si>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</si>
  <si>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</si>
  <si>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</si>
  <si>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</si>
  <si>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</si>
  <si>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</si>
  <si>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</si>
  <si>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</si>
  <si>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</si>
  <si>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</si>
  <si>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</si>
  <si>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</si>
  <si>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</si>
  <si>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</si>
  <si>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</si>
  <si>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</si>
  <si>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</si>
  <si>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</si>
  <si>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</si>
  <si>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</si>
  <si>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</si>
  <si>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</si>
  <si>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</si>
  <si>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</si>
  <si>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</si>
  <si>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</si>
  <si>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</si>
  <si>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</si>
  <si>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</si>
  <si>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</si>
  <si>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</si>
  <si>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</si>
  <si>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</si>
  <si>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</si>
  <si>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</si>
  <si>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</si>
  <si>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</si>
  <si>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</si>
  <si>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</si>
  <si>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</si>
  <si>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</si>
  <si>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</si>
  <si>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</si>
  <si>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</si>
  <si>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</si>
  <si>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</si>
  <si>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</si>
  <si>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</si>
  <si>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</si>
  <si>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</si>
  <si>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</si>
  <si>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</si>
  <si>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</si>
  <si>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</si>
  <si>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</si>
  <si>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</si>
  <si>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</si>
  <si>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</si>
  <si>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</si>
  <si>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</si>
  <si>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</si>
  <si>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</si>
  <si>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</si>
  <si>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</si>
  <si>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</si>
  <si>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</si>
  <si>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</si>
  <si>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</si>
  <si>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</si>
  <si>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</si>
  <si>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</si>
  <si>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</si>
  <si>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</si>
  <si>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</si>
  <si>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</si>
  <si>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</si>
  <si>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</si>
  <si>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</si>
  <si>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</si>
  <si>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</si>
  <si>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</si>
  <si>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</si>
  <si>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</si>
  <si>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</si>
  <si>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</si>
  <si>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</si>
  <si>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</si>
  <si>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</si>
  <si>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</si>
  <si>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</si>
  <si>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</si>
  <si>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</si>
  <si>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</si>
  <si>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</si>
  <si>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</si>
  <si>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</si>
  <si>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</si>
  <si>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</si>
  <si>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</si>
  <si>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</si>
  <si>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</si>
  <si>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</si>
  <si>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</si>
  <si>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</si>
  <si>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</si>
  <si>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</si>
  <si>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</si>
  <si>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</si>
  <si>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</si>
  <si>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</si>
  <si>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</si>
  <si>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</si>
  <si>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</si>
  <si>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</si>
  <si>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</si>
  <si>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</si>
  <si>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</si>
  <si>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</si>
  <si>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</si>
  <si>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</si>
  <si>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</si>
  <si>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</si>
  <si>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</si>
  <si>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</si>
  <si>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</si>
  <si>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</si>
  <si>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</si>
  <si>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</si>
  <si>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</si>
  <si>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</si>
  <si>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</si>
  <si>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</si>
  <si>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</si>
  <si>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</si>
  <si>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</si>
  <si>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</si>
  <si>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</si>
  <si>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</si>
  <si>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</si>
  <si>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утримання системи поливу парку-пам'ятки  садово-паркового мистецтва місцевого значення Долина Троянд (утримання зеллених насаджень та зеллених зон)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</si>
  <si>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</si>
  <si>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</si>
  <si>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поточний ремонт адмінбудівлі в парку "Перемога", послуги з поточного ремонту дитячих майданчиків, ллав (утримання та оновллення майна парків та скверів)</t>
  </si>
  <si>
    <t>Профінансовано станом на 28.09.2018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</si>
</sst>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i/>
      <sz val="10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4"/>
  <sheetViews>
    <sheetView tabSelected="1" zoomScale="90" zoomScaleNormal="90" zoomScalePageLayoutView="0" workbookViewId="0" topLeftCell="A68">
      <selection activeCell="AI6" sqref="AI6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40" t="s">
        <v>24</v>
      </c>
      <c r="B2" s="140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</row>
    <row r="3" spans="2:30" ht="6.75" customHeight="1" thickBot="1">
      <c r="B3" s="7"/>
      <c r="C3" s="7"/>
      <c r="AD3" s="18"/>
    </row>
    <row r="4" spans="1:33" ht="12.75">
      <c r="A4" s="142" t="s">
        <v>16</v>
      </c>
      <c r="B4" s="144" t="s">
        <v>17</v>
      </c>
      <c r="C4" s="146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7" t="s">
        <v>65</v>
      </c>
      <c r="AD4" s="135" t="s">
        <v>66</v>
      </c>
      <c r="AE4" s="84" t="s">
        <v>131</v>
      </c>
      <c r="AF4" s="135" t="s">
        <v>225</v>
      </c>
      <c r="AG4" s="133" t="s">
        <v>168</v>
      </c>
    </row>
    <row r="5" spans="1:33" ht="41.25" customHeight="1" thickBot="1">
      <c r="A5" s="143"/>
      <c r="B5" s="145"/>
      <c r="C5" s="145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8"/>
      <c r="AD5" s="149"/>
      <c r="AE5" s="88" t="s">
        <v>130</v>
      </c>
      <c r="AF5" s="136"/>
      <c r="AG5" s="134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4581550.549999999</v>
      </c>
      <c r="AG6" s="82">
        <f>AF6/C6*100</f>
        <v>14.164429632780994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205</v>
      </c>
      <c r="B64" s="115" t="s">
        <v>210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205</v>
      </c>
      <c r="B65" s="52" t="s">
        <v>206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340914.2+29821.92+130795.6+359413.07+20133.64</f>
        <v>881078.43</v>
      </c>
      <c r="AG65" s="78">
        <f t="shared" si="4"/>
        <v>4.661790634920635</v>
      </c>
    </row>
    <row r="66" spans="1:33" ht="15">
      <c r="A66" s="27" t="s">
        <v>84</v>
      </c>
      <c r="B66" s="53" t="s">
        <v>127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107</v>
      </c>
      <c r="B67" s="51" t="s">
        <v>81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128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53</v>
      </c>
      <c r="B69" s="51" t="s">
        <v>82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108</v>
      </c>
      <c r="B70" s="54" t="s">
        <v>23</v>
      </c>
      <c r="C70" s="40">
        <f>AC70+AD70</f>
        <v>51818854.68</v>
      </c>
      <c r="D70" s="40">
        <f aca="true" t="shared" si="5" ref="D70:AB70">D71+D78+D84+D88+D95+D104+D107+D116+D118+D121+D122+D125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AC71+AC78+AC84+AC88+AC95+AC104+AC107+AC116+AC118+AC121+AC122+AC125+AC128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AF71+AF78+AF84+AF88+AF95+AF104+AF107+AF116+AF118+AF121+AF122+AF125+AF128</f>
        <v>29176260.09</v>
      </c>
      <c r="AG70" s="76">
        <f t="shared" si="2"/>
        <v>56.30433221686173</v>
      </c>
    </row>
    <row r="71" spans="1:33" ht="27.75">
      <c r="A71" s="9" t="s">
        <v>114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11414887.95</v>
      </c>
      <c r="AG71" s="79">
        <f t="shared" si="2"/>
        <v>64.00454142555854</v>
      </c>
    </row>
    <row r="72" spans="1:33" ht="13.5">
      <c r="A72" s="9"/>
      <c r="B72" s="56" t="s">
        <v>64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8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133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455000+314965+130620+343290+97715+339580+98470+273260+131835+305145</f>
        <v>2489880</v>
      </c>
      <c r="AG73" s="80">
        <f t="shared" si="2"/>
        <v>61.47851851851852</v>
      </c>
    </row>
    <row r="74" spans="1:33" ht="13.5">
      <c r="A74" s="9"/>
      <c r="B74" s="56" t="s">
        <v>63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42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46671+2500+4491+51671+51162+4491+2500+46671+4491+46671+4491+46671+5000+24687+4491+30677+2500+4491+24868.9+30677+24866.9+4491+2500+30677+29358.9</f>
        <v>531766.7000000001</v>
      </c>
      <c r="AG75" s="80">
        <f t="shared" si="2"/>
        <v>72.81249649128044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124086+55244.7+44251+76234+44251+44251+38355+47346.24+49686+38383.46+11048.23+45153+35304.93+51458.35+44416.85</f>
        <v>749469.76</v>
      </c>
      <c r="AG76" s="80">
        <f t="shared" si="2"/>
        <v>72.62620560005038</v>
      </c>
    </row>
    <row r="77" spans="1:33" ht="13.5">
      <c r="A77" s="9"/>
      <c r="B77" s="56" t="s">
        <v>36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165541.2+86398.21+87668.42+90307.93+90518.03+90297.32+90918.07+88215.01</f>
        <v>789864.1900000002</v>
      </c>
      <c r="AG77" s="80">
        <f t="shared" si="2"/>
        <v>78.8138167413365</v>
      </c>
    </row>
    <row r="78" spans="1:33" ht="13.5">
      <c r="A78" s="9" t="s">
        <v>115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5224909.32</v>
      </c>
      <c r="AG78" s="79">
        <f t="shared" si="2"/>
        <v>72.55965823238468</v>
      </c>
    </row>
    <row r="79" spans="1:33" ht="13.5">
      <c r="A79" s="9"/>
      <c r="B79" s="56" t="s">
        <v>37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195156+87000+174330+87000+260160+58000+70200+58000+139245.91+87000+121680</f>
        <v>1337771.91</v>
      </c>
      <c r="AG79" s="80">
        <f t="shared" si="2"/>
        <v>55.687923833472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38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33207.3+33207.3+33207.3+33207.3+33207.3</f>
        <v>166036.5</v>
      </c>
      <c r="AG81" s="80">
        <f t="shared" si="2"/>
        <v>83.01825000000001</v>
      </c>
    </row>
    <row r="82" spans="1:33" ht="13.5">
      <c r="A82" s="9"/>
      <c r="B82" s="56" t="s">
        <v>39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9">AF82/C82*100</f>
        <v>99.99939618672705</v>
      </c>
    </row>
    <row r="83" spans="1:33" ht="44.25" customHeight="1">
      <c r="A83" s="9"/>
      <c r="B83" s="56" t="s">
        <v>40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1017646.61+44880+126065.55+74837.4+57228.6+90245.1+212678.65+329120+256886.6+76800+92446.2+255516.22+121483.9+293790</f>
        <v>3049624.83</v>
      </c>
      <c r="AG83" s="80">
        <f t="shared" si="9"/>
        <v>77.6559088126804</v>
      </c>
    </row>
    <row r="84" spans="1:33" ht="27.75">
      <c r="A84" s="9" t="s">
        <v>116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55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56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57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117</v>
      </c>
      <c r="B88" s="55" t="s">
        <v>41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2113425.8899999997</v>
      </c>
      <c r="AG88" s="78">
        <f t="shared" si="9"/>
        <v>59.902102728517825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+52225.31+9971.69</f>
        <v>1369139.9099999997</v>
      </c>
      <c r="AG89" s="78">
        <f t="shared" si="9"/>
        <v>56.68642474558645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129802.78+45117.28+9925.9+16132.5+3549.15+50156.48+11034.42+6420+19681.65+42614.5+9375.19+7351.6+8800+22346.5+4916.23+3005.6+40594.85+8930.87+26290+5783.8+42618.43+9398.54+20315+4469.3+39444.64+8671.01+25095+5520.9+41467.49+9129.67</f>
        <v>677959.28</v>
      </c>
      <c r="AG90" s="80">
        <f t="shared" si="9"/>
        <v>70.5276764936277</v>
      </c>
    </row>
    <row r="91" spans="1:33" ht="33.75" customHeight="1">
      <c r="A91" s="9"/>
      <c r="B91" s="56" t="s">
        <v>170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171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58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59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118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111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129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211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119</v>
      </c>
      <c r="B104" s="55" t="s">
        <v>164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316563.56999999995</v>
      </c>
      <c r="AG104" s="80">
        <f t="shared" si="9"/>
        <v>95.39606761448512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41185.37+20592.68+20592.69+20592.68+20592.68+21080.87+21080.87+21080.87+21080.87+42161.74</f>
        <v>250041.31999999998</v>
      </c>
      <c r="AG105" s="80">
        <f t="shared" si="9"/>
        <v>99.99999999999999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120</v>
      </c>
      <c r="B107" s="55" t="s">
        <v>21</v>
      </c>
      <c r="C107" s="41">
        <f>AC107+AD107</f>
        <v>13183892.32</v>
      </c>
      <c r="D107" s="41">
        <f aca="true" t="shared" si="14" ref="D107:AB107">SUM(D108:D113)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AC108+AC113+AC114+AC115</f>
        <v>12483892.32</v>
      </c>
      <c r="AD107" s="41">
        <f>AD108+AD113+AD114+AD115</f>
        <v>700000</v>
      </c>
      <c r="AE107" s="41">
        <f>AE108+AE113+AE114+AE115</f>
        <v>700000</v>
      </c>
      <c r="AF107" s="90">
        <f>AF108+AF113+AF114+AF115</f>
        <v>7932651.73</v>
      </c>
      <c r="AG107" s="79">
        <f t="shared" si="9"/>
        <v>60.16926972291897</v>
      </c>
    </row>
    <row r="108" spans="1:33" ht="46.5" customHeight="1">
      <c r="A108" s="9"/>
      <c r="B108" s="56" t="s">
        <v>220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</f>
        <v>7852551.73</v>
      </c>
      <c r="AG108" s="80">
        <f t="shared" si="9"/>
        <v>64.08262458621464</v>
      </c>
    </row>
    <row r="109" spans="1:33" ht="39" customHeight="1">
      <c r="A109" s="9"/>
      <c r="B109" s="132" t="s">
        <v>221</v>
      </c>
      <c r="C109" s="42">
        <f>15000</f>
        <v>15000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15000</v>
      </c>
      <c r="AD109" s="33"/>
      <c r="AE109" s="69"/>
      <c r="AF109" s="92"/>
      <c r="AG109" s="80">
        <f t="shared" si="9"/>
        <v>0</v>
      </c>
    </row>
    <row r="110" spans="1:33" ht="34.5" customHeight="1">
      <c r="A110" s="9"/>
      <c r="B110" s="132" t="s">
        <v>222</v>
      </c>
      <c r="C110" s="42">
        <f>50000</f>
        <v>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50000</v>
      </c>
      <c r="AD110" s="33"/>
      <c r="AE110" s="69"/>
      <c r="AF110" s="92"/>
      <c r="AG110" s="80">
        <f t="shared" si="9"/>
        <v>0</v>
      </c>
    </row>
    <row r="111" spans="1:33" ht="27.75" customHeight="1">
      <c r="A111" s="9"/>
      <c r="B111" s="132" t="s">
        <v>223</v>
      </c>
      <c r="C111" s="42">
        <v>40000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40000</v>
      </c>
      <c r="AD111" s="33"/>
      <c r="AE111" s="69"/>
      <c r="AF111" s="92"/>
      <c r="AG111" s="80">
        <f t="shared" si="9"/>
        <v>0</v>
      </c>
    </row>
    <row r="112" spans="1:33" ht="36" customHeight="1">
      <c r="A112" s="9"/>
      <c r="B112" s="132" t="s">
        <v>224</v>
      </c>
      <c r="C112" s="42">
        <v>234000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 t="shared" si="7"/>
        <v>234000</v>
      </c>
      <c r="AD112" s="33"/>
      <c r="AE112" s="69"/>
      <c r="AF112" s="92">
        <f>49125+75000</f>
        <v>124125</v>
      </c>
      <c r="AG112" s="80">
        <f t="shared" si="9"/>
        <v>53.044871794871796</v>
      </c>
    </row>
    <row r="113" spans="1:33" ht="42">
      <c r="A113" s="9"/>
      <c r="B113" s="56" t="s">
        <v>13</v>
      </c>
      <c r="C113" s="42">
        <v>150000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>C113</f>
        <v>150000</v>
      </c>
      <c r="AD113" s="16"/>
      <c r="AE113" s="71"/>
      <c r="AF113" s="91"/>
      <c r="AG113" s="80">
        <f t="shared" si="9"/>
        <v>0</v>
      </c>
    </row>
    <row r="114" spans="1:33" ht="13.5">
      <c r="A114" s="9"/>
      <c r="B114" s="26" t="s">
        <v>112</v>
      </c>
      <c r="C114" s="42">
        <f>AD114</f>
        <v>700000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/>
      <c r="AD114" s="32">
        <v>700000</v>
      </c>
      <c r="AE114" s="72">
        <f>AD114</f>
        <v>700000</v>
      </c>
      <c r="AF114" s="91"/>
      <c r="AG114" s="80">
        <f t="shared" si="9"/>
        <v>0</v>
      </c>
    </row>
    <row r="115" spans="1:33" ht="19.5" customHeight="1">
      <c r="A115" s="9"/>
      <c r="B115" s="56" t="s">
        <v>159</v>
      </c>
      <c r="C115" s="42">
        <f>AD115+AC115</f>
        <v>80100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60">
        <v>80100</v>
      </c>
      <c r="AD115" s="32"/>
      <c r="AE115" s="72"/>
      <c r="AF115" s="92">
        <v>80100</v>
      </c>
      <c r="AG115" s="80">
        <f t="shared" si="9"/>
        <v>100</v>
      </c>
    </row>
    <row r="116" spans="1:33" ht="27.75">
      <c r="A116" s="9" t="s">
        <v>121</v>
      </c>
      <c r="B116" s="55" t="s">
        <v>46</v>
      </c>
      <c r="C116" s="41">
        <f>SUM(C117:C117)</f>
        <v>121704.97</v>
      </c>
      <c r="D116" s="41">
        <f aca="true" t="shared" si="15" ref="D116:AB116">SUM(D117:D117)</f>
        <v>0</v>
      </c>
      <c r="E116" s="41">
        <f t="shared" si="15"/>
        <v>0</v>
      </c>
      <c r="F116" s="41">
        <f t="shared" si="15"/>
        <v>0</v>
      </c>
      <c r="G116" s="41">
        <f t="shared" si="15"/>
        <v>0</v>
      </c>
      <c r="H116" s="41">
        <f t="shared" si="15"/>
        <v>0</v>
      </c>
      <c r="I116" s="41">
        <f t="shared" si="15"/>
        <v>0</v>
      </c>
      <c r="J116" s="41">
        <f t="shared" si="15"/>
        <v>0</v>
      </c>
      <c r="K116" s="41">
        <f t="shared" si="15"/>
        <v>0</v>
      </c>
      <c r="L116" s="41">
        <f t="shared" si="15"/>
        <v>0</v>
      </c>
      <c r="M116" s="41">
        <f t="shared" si="15"/>
        <v>0</v>
      </c>
      <c r="N116" s="41">
        <f t="shared" si="15"/>
        <v>0</v>
      </c>
      <c r="O116" s="41">
        <f t="shared" si="15"/>
        <v>0</v>
      </c>
      <c r="P116" s="41">
        <f t="shared" si="15"/>
        <v>0</v>
      </c>
      <c r="Q116" s="41">
        <f t="shared" si="15"/>
        <v>0</v>
      </c>
      <c r="R116" s="41">
        <f t="shared" si="15"/>
        <v>0</v>
      </c>
      <c r="S116" s="41">
        <f t="shared" si="15"/>
        <v>0</v>
      </c>
      <c r="T116" s="41">
        <f t="shared" si="15"/>
        <v>0</v>
      </c>
      <c r="U116" s="41">
        <f t="shared" si="15"/>
        <v>0</v>
      </c>
      <c r="V116" s="41">
        <f t="shared" si="15"/>
        <v>0</v>
      </c>
      <c r="W116" s="41">
        <f t="shared" si="15"/>
        <v>0</v>
      </c>
      <c r="X116" s="41">
        <f t="shared" si="15"/>
        <v>0</v>
      </c>
      <c r="Y116" s="41">
        <f t="shared" si="15"/>
        <v>0</v>
      </c>
      <c r="Z116" s="41">
        <f t="shared" si="15"/>
        <v>0</v>
      </c>
      <c r="AA116" s="41">
        <f t="shared" si="15"/>
        <v>0</v>
      </c>
      <c r="AB116" s="41">
        <f t="shared" si="15"/>
        <v>0</v>
      </c>
      <c r="AC116" s="41">
        <f t="shared" si="7"/>
        <v>121704.97</v>
      </c>
      <c r="AD116" s="15"/>
      <c r="AE116" s="66"/>
      <c r="AF116" s="90">
        <f>SUM(AF117:AF117)</f>
        <v>99616.15</v>
      </c>
      <c r="AG116" s="79">
        <f t="shared" si="9"/>
        <v>81.85051933376262</v>
      </c>
    </row>
    <row r="117" spans="1:33" ht="23.25" customHeight="1">
      <c r="A117" s="9"/>
      <c r="B117" s="56" t="s">
        <v>47</v>
      </c>
      <c r="C117" s="42">
        <f>102000+19704.97</f>
        <v>121704.97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121704.97</v>
      </c>
      <c r="AD117" s="16"/>
      <c r="AE117" s="66"/>
      <c r="AF117" s="92">
        <v>99616.15</v>
      </c>
      <c r="AG117" s="78">
        <f t="shared" si="9"/>
        <v>81.85051933376262</v>
      </c>
    </row>
    <row r="118" spans="1:33" ht="13.5">
      <c r="A118" s="9" t="s">
        <v>122</v>
      </c>
      <c r="B118" s="55" t="s">
        <v>1</v>
      </c>
      <c r="C118" s="41">
        <f>SUM(C119:C120)</f>
        <v>851133.72</v>
      </c>
      <c r="D118" s="41">
        <f aca="true" t="shared" si="16" ref="D118:AB118">SUM(D119:D120)</f>
        <v>0</v>
      </c>
      <c r="E118" s="41">
        <f t="shared" si="16"/>
        <v>0</v>
      </c>
      <c r="F118" s="41">
        <f t="shared" si="16"/>
        <v>0</v>
      </c>
      <c r="G118" s="41">
        <f t="shared" si="16"/>
        <v>0</v>
      </c>
      <c r="H118" s="41">
        <f t="shared" si="16"/>
        <v>0</v>
      </c>
      <c r="I118" s="41">
        <f t="shared" si="16"/>
        <v>0</v>
      </c>
      <c r="J118" s="41">
        <f t="shared" si="16"/>
        <v>0</v>
      </c>
      <c r="K118" s="41">
        <f t="shared" si="16"/>
        <v>0</v>
      </c>
      <c r="L118" s="41">
        <f t="shared" si="16"/>
        <v>0</v>
      </c>
      <c r="M118" s="41">
        <f t="shared" si="16"/>
        <v>0</v>
      </c>
      <c r="N118" s="41">
        <f t="shared" si="16"/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f t="shared" si="16"/>
        <v>0</v>
      </c>
      <c r="U118" s="41">
        <f t="shared" si="16"/>
        <v>0</v>
      </c>
      <c r="V118" s="41">
        <f t="shared" si="16"/>
        <v>0</v>
      </c>
      <c r="W118" s="41">
        <f t="shared" si="16"/>
        <v>0</v>
      </c>
      <c r="X118" s="41">
        <f t="shared" si="16"/>
        <v>0</v>
      </c>
      <c r="Y118" s="41">
        <f t="shared" si="16"/>
        <v>0</v>
      </c>
      <c r="Z118" s="41">
        <f t="shared" si="16"/>
        <v>0</v>
      </c>
      <c r="AA118" s="41">
        <f t="shared" si="16"/>
        <v>0</v>
      </c>
      <c r="AB118" s="41">
        <f t="shared" si="16"/>
        <v>0</v>
      </c>
      <c r="AC118" s="41">
        <f t="shared" si="7"/>
        <v>851133.72</v>
      </c>
      <c r="AD118" s="15"/>
      <c r="AE118" s="66"/>
      <c r="AF118" s="90">
        <f>SUM(AF119:AF120)</f>
        <v>755915.9400000001</v>
      </c>
      <c r="AG118" s="79">
        <f t="shared" si="9"/>
        <v>88.8128295516244</v>
      </c>
    </row>
    <row r="119" spans="1:33" ht="13.5">
      <c r="A119" s="9"/>
      <c r="B119" s="56" t="s">
        <v>60</v>
      </c>
      <c r="C119" s="42">
        <v>751133.72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751133.72</v>
      </c>
      <c r="AD119" s="16"/>
      <c r="AE119" s="66"/>
      <c r="AF119" s="91">
        <f>489369.46+67184.23+178391.37</f>
        <v>734945.06</v>
      </c>
      <c r="AG119" s="80">
        <f t="shared" si="9"/>
        <v>97.84476990328702</v>
      </c>
    </row>
    <row r="120" spans="1:33" ht="13.5">
      <c r="A120" s="9"/>
      <c r="B120" s="56" t="s">
        <v>31</v>
      </c>
      <c r="C120" s="42">
        <v>100000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100000</v>
      </c>
      <c r="AD120" s="16"/>
      <c r="AE120" s="66"/>
      <c r="AF120" s="91">
        <f>6764.94+4155.7+1905.74+2325.52+2271.44+3547.54</f>
        <v>20970.88</v>
      </c>
      <c r="AG120" s="80">
        <f t="shared" si="9"/>
        <v>20.97088</v>
      </c>
    </row>
    <row r="121" spans="1:33" ht="13.5">
      <c r="A121" s="9" t="s">
        <v>123</v>
      </c>
      <c r="B121" s="55" t="s">
        <v>32</v>
      </c>
      <c r="C121" s="41">
        <v>188376.21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1">
        <f t="shared" si="7"/>
        <v>188376.21</v>
      </c>
      <c r="AD121" s="16"/>
      <c r="AE121" s="66"/>
      <c r="AF121" s="90">
        <v>40000</v>
      </c>
      <c r="AG121" s="80">
        <f t="shared" si="9"/>
        <v>21.2341038180989</v>
      </c>
    </row>
    <row r="122" spans="1:33" ht="13.5">
      <c r="A122" s="9" t="s">
        <v>124</v>
      </c>
      <c r="B122" s="55" t="s">
        <v>166</v>
      </c>
      <c r="C122" s="41">
        <f>SUM(C123:C124)</f>
        <v>97441</v>
      </c>
      <c r="D122" s="41">
        <f aca="true" t="shared" si="17" ref="D122:AB122">SUM(D123:D124)</f>
        <v>0</v>
      </c>
      <c r="E122" s="41">
        <f t="shared" si="17"/>
        <v>0</v>
      </c>
      <c r="F122" s="41">
        <f t="shared" si="17"/>
        <v>0</v>
      </c>
      <c r="G122" s="41">
        <f t="shared" si="17"/>
        <v>0</v>
      </c>
      <c r="H122" s="41">
        <f t="shared" si="17"/>
        <v>0</v>
      </c>
      <c r="I122" s="41">
        <f t="shared" si="17"/>
        <v>0</v>
      </c>
      <c r="J122" s="41">
        <f t="shared" si="17"/>
        <v>0</v>
      </c>
      <c r="K122" s="41">
        <f t="shared" si="17"/>
        <v>0</v>
      </c>
      <c r="L122" s="41">
        <f t="shared" si="17"/>
        <v>0</v>
      </c>
      <c r="M122" s="41">
        <f t="shared" si="17"/>
        <v>0</v>
      </c>
      <c r="N122" s="41">
        <f t="shared" si="17"/>
        <v>0</v>
      </c>
      <c r="O122" s="41">
        <f t="shared" si="17"/>
        <v>0</v>
      </c>
      <c r="P122" s="41">
        <f t="shared" si="17"/>
        <v>0</v>
      </c>
      <c r="Q122" s="41">
        <f t="shared" si="17"/>
        <v>0</v>
      </c>
      <c r="R122" s="41">
        <f t="shared" si="17"/>
        <v>0</v>
      </c>
      <c r="S122" s="41">
        <f t="shared" si="17"/>
        <v>0</v>
      </c>
      <c r="T122" s="41">
        <f t="shared" si="17"/>
        <v>0</v>
      </c>
      <c r="U122" s="41">
        <f t="shared" si="17"/>
        <v>0</v>
      </c>
      <c r="V122" s="41">
        <f t="shared" si="17"/>
        <v>0</v>
      </c>
      <c r="W122" s="41">
        <f t="shared" si="17"/>
        <v>0</v>
      </c>
      <c r="X122" s="41">
        <f t="shared" si="17"/>
        <v>0</v>
      </c>
      <c r="Y122" s="41">
        <f t="shared" si="17"/>
        <v>0</v>
      </c>
      <c r="Z122" s="41">
        <f t="shared" si="17"/>
        <v>0</v>
      </c>
      <c r="AA122" s="41">
        <f t="shared" si="17"/>
        <v>0</v>
      </c>
      <c r="AB122" s="41">
        <f t="shared" si="17"/>
        <v>0</v>
      </c>
      <c r="AC122" s="41">
        <f t="shared" si="7"/>
        <v>97441</v>
      </c>
      <c r="AD122" s="48"/>
      <c r="AE122" s="66"/>
      <c r="AF122" s="90">
        <f>SUM(AF123:AF124)</f>
        <v>82109.48</v>
      </c>
      <c r="AG122" s="79">
        <f t="shared" si="9"/>
        <v>84.26584292033127</v>
      </c>
    </row>
    <row r="123" spans="1:33" ht="13.5">
      <c r="A123" s="9"/>
      <c r="B123" s="56" t="s">
        <v>33</v>
      </c>
      <c r="C123" s="42">
        <v>93250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93250</v>
      </c>
      <c r="AD123" s="16"/>
      <c r="AE123" s="66"/>
      <c r="AF123" s="91">
        <f>27053.44-4752.8+21602.9+20816.5+14571.55</f>
        <v>79291.59</v>
      </c>
      <c r="AG123" s="80">
        <f t="shared" si="9"/>
        <v>85.03119571045576</v>
      </c>
    </row>
    <row r="124" spans="1:33" ht="13.5">
      <c r="A124" s="9"/>
      <c r="B124" s="56" t="s">
        <v>61</v>
      </c>
      <c r="C124" s="42">
        <v>4191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4191</v>
      </c>
      <c r="AD124" s="16"/>
      <c r="AE124" s="66"/>
      <c r="AF124" s="91">
        <f>400.51+657.98+772.42+986.98</f>
        <v>2817.89</v>
      </c>
      <c r="AG124" s="80">
        <f t="shared" si="9"/>
        <v>67.23669768551657</v>
      </c>
    </row>
    <row r="125" spans="1:33" ht="13.5">
      <c r="A125" s="9" t="s">
        <v>125</v>
      </c>
      <c r="B125" s="55" t="s">
        <v>165</v>
      </c>
      <c r="C125" s="41">
        <f>SUM(C126:C127)</f>
        <v>31520</v>
      </c>
      <c r="D125" s="41">
        <f aca="true" t="shared" si="18" ref="D125:AB125">SUM(D126:D127)</f>
        <v>0</v>
      </c>
      <c r="E125" s="41">
        <f t="shared" si="18"/>
        <v>0</v>
      </c>
      <c r="F125" s="41">
        <f t="shared" si="18"/>
        <v>0</v>
      </c>
      <c r="G125" s="41">
        <f t="shared" si="18"/>
        <v>0</v>
      </c>
      <c r="H125" s="41">
        <f t="shared" si="18"/>
        <v>0</v>
      </c>
      <c r="I125" s="41">
        <f t="shared" si="18"/>
        <v>0</v>
      </c>
      <c r="J125" s="41">
        <f t="shared" si="18"/>
        <v>0</v>
      </c>
      <c r="K125" s="41">
        <f t="shared" si="18"/>
        <v>0</v>
      </c>
      <c r="L125" s="41">
        <f t="shared" si="18"/>
        <v>0</v>
      </c>
      <c r="M125" s="41">
        <f t="shared" si="18"/>
        <v>0</v>
      </c>
      <c r="N125" s="41">
        <f t="shared" si="18"/>
        <v>0</v>
      </c>
      <c r="O125" s="41">
        <f t="shared" si="18"/>
        <v>0</v>
      </c>
      <c r="P125" s="41">
        <f t="shared" si="18"/>
        <v>0</v>
      </c>
      <c r="Q125" s="41">
        <f t="shared" si="18"/>
        <v>0</v>
      </c>
      <c r="R125" s="41">
        <f t="shared" si="18"/>
        <v>0</v>
      </c>
      <c r="S125" s="41">
        <f t="shared" si="18"/>
        <v>0</v>
      </c>
      <c r="T125" s="41">
        <f t="shared" si="18"/>
        <v>0</v>
      </c>
      <c r="U125" s="41">
        <f t="shared" si="18"/>
        <v>0</v>
      </c>
      <c r="V125" s="41">
        <f t="shared" si="18"/>
        <v>0</v>
      </c>
      <c r="W125" s="41">
        <f t="shared" si="18"/>
        <v>0</v>
      </c>
      <c r="X125" s="41">
        <f t="shared" si="18"/>
        <v>0</v>
      </c>
      <c r="Y125" s="41">
        <f t="shared" si="18"/>
        <v>0</v>
      </c>
      <c r="Z125" s="41">
        <f t="shared" si="18"/>
        <v>0</v>
      </c>
      <c r="AA125" s="41">
        <f t="shared" si="18"/>
        <v>0</v>
      </c>
      <c r="AB125" s="41">
        <f t="shared" si="18"/>
        <v>0</v>
      </c>
      <c r="AC125" s="41">
        <f t="shared" si="7"/>
        <v>31520</v>
      </c>
      <c r="AD125" s="16"/>
      <c r="AE125" s="66"/>
      <c r="AF125" s="90">
        <f>SUM(AF126:AF127)</f>
        <v>2417.91</v>
      </c>
      <c r="AG125" s="79">
        <f t="shared" si="9"/>
        <v>7.671034263959391</v>
      </c>
    </row>
    <row r="126" spans="1:33" ht="13.5">
      <c r="A126" s="9"/>
      <c r="B126" s="56" t="s">
        <v>34</v>
      </c>
      <c r="C126" s="42">
        <v>5331.2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5331.2</v>
      </c>
      <c r="AD126" s="16"/>
      <c r="AE126" s="66"/>
      <c r="AF126" s="91">
        <f>570.07+1786.59</f>
        <v>2356.66</v>
      </c>
      <c r="AG126" s="80">
        <f t="shared" si="9"/>
        <v>44.20505702280912</v>
      </c>
    </row>
    <row r="127" spans="1:33" ht="13.5">
      <c r="A127" s="9"/>
      <c r="B127" s="56" t="s">
        <v>62</v>
      </c>
      <c r="C127" s="42">
        <v>26188.8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 t="shared" si="7"/>
        <v>26188.8</v>
      </c>
      <c r="AD127" s="16"/>
      <c r="AE127" s="66"/>
      <c r="AF127" s="91">
        <v>61.25</v>
      </c>
      <c r="AG127" s="80">
        <f t="shared" si="9"/>
        <v>0.2338786045943304</v>
      </c>
    </row>
    <row r="128" spans="1:33" ht="13.5">
      <c r="A128" s="9" t="s">
        <v>134</v>
      </c>
      <c r="B128" s="55" t="s">
        <v>135</v>
      </c>
      <c r="C128" s="41">
        <v>1500000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1">
        <f t="shared" si="7"/>
        <v>1500000</v>
      </c>
      <c r="AD128" s="16"/>
      <c r="AE128" s="66"/>
      <c r="AF128" s="93"/>
      <c r="AG128" s="78">
        <f t="shared" si="9"/>
        <v>0</v>
      </c>
    </row>
    <row r="129" spans="1:33" s="3" customFormat="1" ht="23.25" customHeight="1">
      <c r="A129" s="22" t="s">
        <v>109</v>
      </c>
      <c r="B129" s="59" t="s">
        <v>52</v>
      </c>
      <c r="C129" s="40">
        <f>C130</f>
        <v>32849</v>
      </c>
      <c r="D129" s="40">
        <f aca="true" t="shared" si="19" ref="D129:AB129">D130</f>
        <v>0</v>
      </c>
      <c r="E129" s="40">
        <f t="shared" si="19"/>
        <v>0</v>
      </c>
      <c r="F129" s="40">
        <f t="shared" si="19"/>
        <v>0</v>
      </c>
      <c r="G129" s="40">
        <f t="shared" si="19"/>
        <v>0</v>
      </c>
      <c r="H129" s="40">
        <f t="shared" si="19"/>
        <v>0</v>
      </c>
      <c r="I129" s="40">
        <f t="shared" si="19"/>
        <v>0</v>
      </c>
      <c r="J129" s="40">
        <f t="shared" si="19"/>
        <v>0</v>
      </c>
      <c r="K129" s="40">
        <f t="shared" si="19"/>
        <v>0</v>
      </c>
      <c r="L129" s="40">
        <f t="shared" si="19"/>
        <v>0</v>
      </c>
      <c r="M129" s="40">
        <f t="shared" si="19"/>
        <v>0</v>
      </c>
      <c r="N129" s="40">
        <f t="shared" si="19"/>
        <v>0</v>
      </c>
      <c r="O129" s="40">
        <f t="shared" si="19"/>
        <v>0</v>
      </c>
      <c r="P129" s="40">
        <f t="shared" si="19"/>
        <v>0</v>
      </c>
      <c r="Q129" s="40">
        <f t="shared" si="19"/>
        <v>0</v>
      </c>
      <c r="R129" s="40">
        <f t="shared" si="19"/>
        <v>0</v>
      </c>
      <c r="S129" s="40">
        <f t="shared" si="19"/>
        <v>0</v>
      </c>
      <c r="T129" s="40">
        <f t="shared" si="19"/>
        <v>0</v>
      </c>
      <c r="U129" s="40">
        <f t="shared" si="19"/>
        <v>0</v>
      </c>
      <c r="V129" s="40">
        <f t="shared" si="19"/>
        <v>0</v>
      </c>
      <c r="W129" s="40">
        <f t="shared" si="19"/>
        <v>0</v>
      </c>
      <c r="X129" s="40">
        <f t="shared" si="19"/>
        <v>0</v>
      </c>
      <c r="Y129" s="40">
        <f t="shared" si="19"/>
        <v>0</v>
      </c>
      <c r="Z129" s="40">
        <f t="shared" si="19"/>
        <v>0</v>
      </c>
      <c r="AA129" s="40">
        <f t="shared" si="19"/>
        <v>0</v>
      </c>
      <c r="AB129" s="40">
        <f t="shared" si="19"/>
        <v>0</v>
      </c>
      <c r="AC129" s="40">
        <f>AC130</f>
        <v>32849</v>
      </c>
      <c r="AD129" s="17"/>
      <c r="AE129" s="73"/>
      <c r="AF129" s="94">
        <f>BG129</f>
        <v>0</v>
      </c>
      <c r="AG129" s="76">
        <f t="shared" si="9"/>
        <v>0</v>
      </c>
    </row>
    <row r="130" spans="1:33" ht="27.75">
      <c r="A130" s="9" t="s">
        <v>126</v>
      </c>
      <c r="B130" s="117" t="s">
        <v>25</v>
      </c>
      <c r="C130" s="38">
        <v>32849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81">
        <f>C130</f>
        <v>32849</v>
      </c>
      <c r="AD130" s="16"/>
      <c r="AE130" s="66"/>
      <c r="AF130" s="91"/>
      <c r="AG130" s="79">
        <f t="shared" si="9"/>
        <v>0</v>
      </c>
    </row>
    <row r="131" spans="1:33" s="3" customFormat="1" ht="15">
      <c r="A131" s="22" t="s">
        <v>110</v>
      </c>
      <c r="B131" s="59" t="s">
        <v>29</v>
      </c>
      <c r="C131" s="40">
        <f>AC131</f>
        <v>832234.5</v>
      </c>
      <c r="D131" s="40">
        <f aca="true" t="shared" si="20" ref="D131:AB131">SUM(D133:D138)</f>
        <v>0</v>
      </c>
      <c r="E131" s="40">
        <f t="shared" si="20"/>
        <v>0</v>
      </c>
      <c r="F131" s="40">
        <f t="shared" si="20"/>
        <v>0</v>
      </c>
      <c r="G131" s="40">
        <f t="shared" si="20"/>
        <v>0</v>
      </c>
      <c r="H131" s="40">
        <f t="shared" si="20"/>
        <v>0</v>
      </c>
      <c r="I131" s="40">
        <f t="shared" si="20"/>
        <v>0</v>
      </c>
      <c r="J131" s="40">
        <f t="shared" si="20"/>
        <v>0</v>
      </c>
      <c r="K131" s="40">
        <f t="shared" si="20"/>
        <v>0</v>
      </c>
      <c r="L131" s="40">
        <f t="shared" si="20"/>
        <v>0</v>
      </c>
      <c r="M131" s="40">
        <f t="shared" si="20"/>
        <v>0</v>
      </c>
      <c r="N131" s="40">
        <f t="shared" si="20"/>
        <v>0</v>
      </c>
      <c r="O131" s="40">
        <f t="shared" si="20"/>
        <v>0</v>
      </c>
      <c r="P131" s="40">
        <f t="shared" si="20"/>
        <v>0</v>
      </c>
      <c r="Q131" s="40">
        <f t="shared" si="20"/>
        <v>0</v>
      </c>
      <c r="R131" s="40">
        <f t="shared" si="20"/>
        <v>0</v>
      </c>
      <c r="S131" s="40">
        <f t="shared" si="20"/>
        <v>0</v>
      </c>
      <c r="T131" s="40">
        <f t="shared" si="20"/>
        <v>0</v>
      </c>
      <c r="U131" s="40">
        <f t="shared" si="20"/>
        <v>0</v>
      </c>
      <c r="V131" s="40">
        <f t="shared" si="20"/>
        <v>0</v>
      </c>
      <c r="W131" s="40">
        <f t="shared" si="20"/>
        <v>0</v>
      </c>
      <c r="X131" s="40">
        <f t="shared" si="20"/>
        <v>0</v>
      </c>
      <c r="Y131" s="40">
        <f t="shared" si="20"/>
        <v>0</v>
      </c>
      <c r="Z131" s="40">
        <f t="shared" si="20"/>
        <v>0</v>
      </c>
      <c r="AA131" s="40">
        <f t="shared" si="20"/>
        <v>0</v>
      </c>
      <c r="AB131" s="40">
        <f t="shared" si="20"/>
        <v>0</v>
      </c>
      <c r="AC131" s="40">
        <f>AC133+AC134</f>
        <v>832234.5</v>
      </c>
      <c r="AD131" s="34">
        <f>AD138</f>
        <v>0</v>
      </c>
      <c r="AE131" s="65">
        <f>AD131</f>
        <v>0</v>
      </c>
      <c r="AF131" s="94">
        <f>AF132+AF138</f>
        <v>152930.3</v>
      </c>
      <c r="AG131" s="76">
        <f t="shared" si="9"/>
        <v>18.37586641745806</v>
      </c>
    </row>
    <row r="132" spans="1:33" ht="21" customHeight="1">
      <c r="A132" s="9" t="s">
        <v>113</v>
      </c>
      <c r="B132" s="55" t="s">
        <v>54</v>
      </c>
      <c r="C132" s="41">
        <f>C133+C134</f>
        <v>832234.5</v>
      </c>
      <c r="D132" s="41">
        <f aca="true" t="shared" si="21" ref="D132:AB132">D133+D138</f>
        <v>0</v>
      </c>
      <c r="E132" s="41">
        <f t="shared" si="21"/>
        <v>0</v>
      </c>
      <c r="F132" s="41">
        <f t="shared" si="21"/>
        <v>0</v>
      </c>
      <c r="G132" s="41">
        <f t="shared" si="21"/>
        <v>0</v>
      </c>
      <c r="H132" s="41">
        <f t="shared" si="21"/>
        <v>0</v>
      </c>
      <c r="I132" s="41">
        <f t="shared" si="21"/>
        <v>0</v>
      </c>
      <c r="J132" s="41">
        <f t="shared" si="21"/>
        <v>0</v>
      </c>
      <c r="K132" s="41">
        <f t="shared" si="21"/>
        <v>0</v>
      </c>
      <c r="L132" s="41">
        <f t="shared" si="21"/>
        <v>0</v>
      </c>
      <c r="M132" s="41">
        <f t="shared" si="21"/>
        <v>0</v>
      </c>
      <c r="N132" s="41">
        <f t="shared" si="21"/>
        <v>0</v>
      </c>
      <c r="O132" s="41">
        <f t="shared" si="21"/>
        <v>0</v>
      </c>
      <c r="P132" s="41">
        <f t="shared" si="21"/>
        <v>0</v>
      </c>
      <c r="Q132" s="41">
        <f t="shared" si="21"/>
        <v>0</v>
      </c>
      <c r="R132" s="41">
        <f t="shared" si="21"/>
        <v>0</v>
      </c>
      <c r="S132" s="41">
        <f t="shared" si="21"/>
        <v>0</v>
      </c>
      <c r="T132" s="41">
        <f t="shared" si="21"/>
        <v>0</v>
      </c>
      <c r="U132" s="41">
        <f t="shared" si="21"/>
        <v>0</v>
      </c>
      <c r="V132" s="41">
        <f t="shared" si="21"/>
        <v>0</v>
      </c>
      <c r="W132" s="41">
        <f t="shared" si="21"/>
        <v>0</v>
      </c>
      <c r="X132" s="41">
        <f t="shared" si="21"/>
        <v>0</v>
      </c>
      <c r="Y132" s="41">
        <f t="shared" si="21"/>
        <v>0</v>
      </c>
      <c r="Z132" s="41">
        <f t="shared" si="21"/>
        <v>0</v>
      </c>
      <c r="AA132" s="41">
        <f t="shared" si="21"/>
        <v>0</v>
      </c>
      <c r="AB132" s="41">
        <f t="shared" si="21"/>
        <v>0</v>
      </c>
      <c r="AC132" s="41">
        <f>C132</f>
        <v>832234.5</v>
      </c>
      <c r="AD132" s="61"/>
      <c r="AE132" s="74"/>
      <c r="AF132" s="90">
        <f>AF133+AF134</f>
        <v>152930.3</v>
      </c>
      <c r="AG132" s="77">
        <f t="shared" si="9"/>
        <v>18.37586641745806</v>
      </c>
    </row>
    <row r="133" spans="1:33" ht="42">
      <c r="A133" s="9"/>
      <c r="B133" s="56" t="s">
        <v>14</v>
      </c>
      <c r="C133" s="42">
        <v>723779.5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723779.5</v>
      </c>
      <c r="AD133" s="62"/>
      <c r="AE133" s="75"/>
      <c r="AF133" s="118">
        <f>24211.33+10124.25+10765.51+13157.92+11695.74+9191.49+14350.76+21184.89+15358.73+16539.68+6350</f>
        <v>152930.3</v>
      </c>
      <c r="AG133" s="78">
        <f t="shared" si="9"/>
        <v>21.12940474274278</v>
      </c>
    </row>
    <row r="134" spans="1:33" ht="32.25" customHeight="1">
      <c r="A134" s="9"/>
      <c r="B134" s="120" t="s">
        <v>15</v>
      </c>
      <c r="C134" s="42">
        <v>108455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2">
        <f>C134</f>
        <v>108455</v>
      </c>
      <c r="AD134" s="62"/>
      <c r="AE134" s="75"/>
      <c r="AF134" s="91"/>
      <c r="AG134" s="78">
        <f t="shared" si="9"/>
        <v>0</v>
      </c>
    </row>
    <row r="135" spans="1:33" ht="32.25" customHeight="1">
      <c r="A135" s="121" t="s">
        <v>212</v>
      </c>
      <c r="B135" s="122" t="s">
        <v>213</v>
      </c>
      <c r="C135" s="128">
        <f>C136</f>
        <v>20000000</v>
      </c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8">
        <f>AC136</f>
        <v>20000000</v>
      </c>
      <c r="AD135" s="123"/>
      <c r="AE135" s="124"/>
      <c r="AF135" s="125"/>
      <c r="AG135" s="126"/>
    </row>
    <row r="136" spans="1:33" ht="43.5" customHeight="1">
      <c r="A136" s="9" t="s">
        <v>214</v>
      </c>
      <c r="B136" s="127" t="s">
        <v>215</v>
      </c>
      <c r="C136" s="38">
        <f>AC136</f>
        <v>20000000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8">
        <v>20000000</v>
      </c>
      <c r="AD136" s="62"/>
      <c r="AE136" s="75"/>
      <c r="AF136" s="91"/>
      <c r="AG136" s="78">
        <f t="shared" si="9"/>
        <v>0</v>
      </c>
    </row>
    <row r="137" spans="1:33" ht="43.5" customHeight="1">
      <c r="A137" s="121" t="s">
        <v>216</v>
      </c>
      <c r="B137" s="130" t="s">
        <v>218</v>
      </c>
      <c r="C137" s="128">
        <f>C138</f>
        <v>16489400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8">
        <f>AC138</f>
        <v>16489400</v>
      </c>
      <c r="AD137" s="123"/>
      <c r="AE137" s="124"/>
      <c r="AF137" s="125"/>
      <c r="AG137" s="126"/>
    </row>
    <row r="138" spans="1:33" ht="93" customHeight="1">
      <c r="A138" s="9" t="s">
        <v>217</v>
      </c>
      <c r="B138" s="51" t="s">
        <v>219</v>
      </c>
      <c r="C138" s="38">
        <f>AC138</f>
        <v>16489400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8">
        <v>16489400</v>
      </c>
      <c r="AD138" s="35"/>
      <c r="AE138" s="68"/>
      <c r="AF138" s="95"/>
      <c r="AG138" s="78">
        <f t="shared" si="9"/>
        <v>0</v>
      </c>
    </row>
    <row r="139" spans="1:33" ht="24" customHeight="1">
      <c r="A139" s="138" t="s">
        <v>48</v>
      </c>
      <c r="B139" s="139"/>
      <c r="C139" s="50">
        <f>AC139+AE139</f>
        <v>131238802.62</v>
      </c>
      <c r="D139" s="50">
        <f aca="true" t="shared" si="22" ref="D139:AB139">D129+D70+D131</f>
        <v>0</v>
      </c>
      <c r="E139" s="50">
        <f t="shared" si="22"/>
        <v>0</v>
      </c>
      <c r="F139" s="50">
        <f t="shared" si="22"/>
        <v>0</v>
      </c>
      <c r="G139" s="50">
        <f t="shared" si="22"/>
        <v>0</v>
      </c>
      <c r="H139" s="50">
        <f t="shared" si="22"/>
        <v>0</v>
      </c>
      <c r="I139" s="50">
        <f t="shared" si="22"/>
        <v>0</v>
      </c>
      <c r="J139" s="50">
        <f t="shared" si="22"/>
        <v>0</v>
      </c>
      <c r="K139" s="50">
        <f t="shared" si="22"/>
        <v>0</v>
      </c>
      <c r="L139" s="50">
        <f t="shared" si="22"/>
        <v>0</v>
      </c>
      <c r="M139" s="50">
        <f t="shared" si="22"/>
        <v>0</v>
      </c>
      <c r="N139" s="50">
        <f t="shared" si="22"/>
        <v>0</v>
      </c>
      <c r="O139" s="50">
        <f t="shared" si="22"/>
        <v>0</v>
      </c>
      <c r="P139" s="50">
        <f t="shared" si="22"/>
        <v>0</v>
      </c>
      <c r="Q139" s="50">
        <f t="shared" si="22"/>
        <v>0</v>
      </c>
      <c r="R139" s="50">
        <f t="shared" si="22"/>
        <v>0</v>
      </c>
      <c r="S139" s="50">
        <f t="shared" si="22"/>
        <v>0</v>
      </c>
      <c r="T139" s="50">
        <f t="shared" si="22"/>
        <v>0</v>
      </c>
      <c r="U139" s="50">
        <f t="shared" si="22"/>
        <v>0</v>
      </c>
      <c r="V139" s="50">
        <f t="shared" si="22"/>
        <v>0</v>
      </c>
      <c r="W139" s="50">
        <f t="shared" si="22"/>
        <v>0</v>
      </c>
      <c r="X139" s="50">
        <f t="shared" si="22"/>
        <v>0</v>
      </c>
      <c r="Y139" s="50">
        <f t="shared" si="22"/>
        <v>0</v>
      </c>
      <c r="Z139" s="50">
        <f t="shared" si="22"/>
        <v>0</v>
      </c>
      <c r="AA139" s="50">
        <f t="shared" si="22"/>
        <v>0</v>
      </c>
      <c r="AB139" s="50">
        <f t="shared" si="22"/>
        <v>0</v>
      </c>
      <c r="AC139" s="50">
        <f>AC137+AC135+AC131+AC129+AC70</f>
        <v>86973338.18</v>
      </c>
      <c r="AD139" s="34">
        <f>AE139</f>
        <v>44265464.44</v>
      </c>
      <c r="AE139" s="65">
        <f>AE6+AE66+AE68+AE70+AE129+AE131</f>
        <v>44265464.44</v>
      </c>
      <c r="AF139" s="96">
        <f>AF131+AF129+AF70+AF68+AF66+AF6</f>
        <v>39375520.93</v>
      </c>
      <c r="AG139" s="76">
        <f t="shared" si="9"/>
        <v>30.00295655242393</v>
      </c>
    </row>
    <row r="140" spans="15:18" ht="12.75">
      <c r="O140" s="8"/>
      <c r="Q140" s="11"/>
      <c r="R140" s="11"/>
    </row>
    <row r="141" spans="1:29" s="4" customFormat="1" ht="18">
      <c r="A141" s="23"/>
      <c r="C141" s="1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3"/>
      <c r="P141" s="5"/>
      <c r="Q141" s="14"/>
      <c r="R141" s="14"/>
      <c r="S141" s="14"/>
      <c r="T141" s="14"/>
      <c r="U141" s="14"/>
      <c r="V141" s="14"/>
      <c r="W141" s="14"/>
      <c r="X141" s="5"/>
      <c r="Y141" s="5"/>
      <c r="Z141" s="5"/>
      <c r="AA141" s="5"/>
      <c r="AB141" s="5"/>
      <c r="AC141" s="5"/>
    </row>
    <row r="142" spans="15:23" ht="12.75">
      <c r="O142" s="8"/>
      <c r="Q142" s="10"/>
      <c r="R142" s="10"/>
      <c r="S142" s="10"/>
      <c r="T142" s="10"/>
      <c r="U142" s="10"/>
      <c r="V142" s="10"/>
      <c r="W142" s="10"/>
    </row>
    <row r="143" spans="1:31" ht="17.25">
      <c r="A143" s="137"/>
      <c r="B143" s="13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3"/>
      <c r="P143" s="5"/>
      <c r="Q143" s="14"/>
      <c r="R143" s="14"/>
      <c r="S143" s="14"/>
      <c r="T143" s="14"/>
      <c r="U143" s="14"/>
      <c r="V143" s="14"/>
      <c r="W143" s="14"/>
      <c r="X143" s="5"/>
      <c r="Y143" s="5"/>
      <c r="Z143" s="5"/>
      <c r="AA143" s="5"/>
      <c r="AB143" s="5"/>
      <c r="AC143" s="5"/>
      <c r="AE143" s="12"/>
    </row>
    <row r="144" ht="12.75">
      <c r="AD144" s="8"/>
    </row>
  </sheetData>
  <sheetProtection/>
  <mergeCells count="10">
    <mergeCell ref="AG4:AG5"/>
    <mergeCell ref="AF4:AF5"/>
    <mergeCell ref="A143:B143"/>
    <mergeCell ref="A139:B13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2018-09-28T07:55:50Z</dcterms:modified>
  <cp:category/>
  <cp:version/>
  <cp:contentType/>
  <cp:contentStatus/>
</cp:coreProperties>
</file>